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Лист2" sheetId="2" r:id="rId1"/>
    <sheet name="Лист3" sheetId="3" r:id="rId2"/>
  </sheets>
  <definedNames>
    <definedName name="_xlnm.Print_Titles" localSheetId="0">Лист2!$3:$4</definedName>
  </definedNames>
  <calcPr calcId="124519"/>
</workbook>
</file>

<file path=xl/calcChain.xml><?xml version="1.0" encoding="utf-8"?>
<calcChain xmlns="http://schemas.openxmlformats.org/spreadsheetml/2006/main">
  <c r="O9" i="2"/>
  <c r="O6"/>
  <c r="O18" s="1"/>
  <c r="N17"/>
  <c r="N9"/>
  <c r="N6"/>
  <c r="N5"/>
  <c r="N18" s="1"/>
  <c r="M17"/>
  <c r="M9"/>
  <c r="M6"/>
  <c r="M5"/>
  <c r="M18" s="1"/>
  <c r="L17" l="1"/>
  <c r="K17"/>
  <c r="J17"/>
  <c r="I17"/>
  <c r="H17"/>
  <c r="G17"/>
  <c r="F17"/>
  <c r="E17"/>
  <c r="D17"/>
  <c r="C17"/>
  <c r="L9"/>
  <c r="K9"/>
  <c r="J9"/>
  <c r="I9"/>
  <c r="H9"/>
  <c r="G9"/>
  <c r="F9"/>
  <c r="E9"/>
  <c r="D9"/>
  <c r="C9"/>
  <c r="L6"/>
  <c r="K6"/>
  <c r="J6"/>
  <c r="I6"/>
  <c r="H6"/>
  <c r="G6"/>
  <c r="F6"/>
  <c r="E6"/>
  <c r="D6"/>
  <c r="C6"/>
  <c r="L5"/>
  <c r="L18" s="1"/>
  <c r="K5"/>
  <c r="K18" s="1"/>
  <c r="J5"/>
  <c r="J18" s="1"/>
  <c r="I5"/>
  <c r="I18" s="1"/>
  <c r="H5"/>
  <c r="H18" s="1"/>
  <c r="G5"/>
  <c r="G18" s="1"/>
  <c r="F5"/>
  <c r="F18" s="1"/>
  <c r="E5"/>
  <c r="E18" s="1"/>
  <c r="D5"/>
  <c r="D18" s="1"/>
  <c r="C5"/>
  <c r="C18" s="1"/>
</calcChain>
</file>

<file path=xl/sharedStrings.xml><?xml version="1.0" encoding="utf-8"?>
<sst xmlns="http://schemas.openxmlformats.org/spreadsheetml/2006/main" count="47" uniqueCount="46">
  <si>
    <t>Наименование</t>
  </si>
  <si>
    <t>18210102010010000110</t>
  </si>
  <si>
    <t>18210102020010000110</t>
  </si>
  <si>
    <t>Единый налог на вмененный доход для отдельных видов деятельности</t>
  </si>
  <si>
    <t>18210502010020000110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</si>
  <si>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</si>
  <si>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</si>
  <si>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сельскохозяйственный налог</t>
  </si>
  <si>
    <t>18210503010010000110</t>
  </si>
  <si>
    <t>Единый сельскохозяйственный налог (за налоговые периоды, истекшие до 1 января 2011 года)</t>
  </si>
  <si>
    <t>18210503020010000110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</si>
  <si>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</si>
  <si>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</si>
  <si>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</si>
  <si>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</si>
  <si>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Налог на имущество предприятий</t>
  </si>
  <si>
    <t>18210904010020000110</t>
  </si>
  <si>
    <t>Налог с продаж</t>
  </si>
  <si>
    <t>18210906010020000110</t>
  </si>
  <si>
    <t>Прочие местные налоги и сборы, мобилизуемые на территориях муниципальных районов</t>
  </si>
  <si>
    <t>18210907053050000110</t>
  </si>
  <si>
    <t>ИТОГО</t>
  </si>
  <si>
    <t>на 1.02.2015 г.</t>
  </si>
  <si>
    <t>на 1.01.2015 г.</t>
  </si>
  <si>
    <t>НДФЛ</t>
  </si>
  <si>
    <t>ЕНВД, в т.ч.</t>
  </si>
  <si>
    <t>18210503000010000110</t>
  </si>
  <si>
    <t>Штрафы, санкции, возмещение ущерба</t>
  </si>
  <si>
    <t>18211600000000000140</t>
  </si>
  <si>
    <t>на 1.03.2015 г.</t>
  </si>
  <si>
    <t>на 1.04.2015 г.</t>
  </si>
  <si>
    <t>на 1.05.2015 г.</t>
  </si>
  <si>
    <t>на 1.06.2015 г.</t>
  </si>
  <si>
    <t>на 1.07.2015 г.</t>
  </si>
  <si>
    <t>на 1.08.2015 г.</t>
  </si>
  <si>
    <t>на 1.09.2015 г.</t>
  </si>
  <si>
    <t>Код БК</t>
  </si>
  <si>
    <t>Муниципальное образование "Осинский район"</t>
  </si>
  <si>
    <t>Исполнитель: Н.К. Богданова</t>
  </si>
  <si>
    <t>на 1.10.2015 г.</t>
  </si>
  <si>
    <t>на 1.11.2015 г.</t>
  </si>
  <si>
    <t>на 1.12.2015 г.</t>
  </si>
  <si>
    <t>на 1.01.2016 г.</t>
  </si>
  <si>
    <t>Недоимка в 2015 году</t>
  </si>
  <si>
    <t>Ед. измерения:</t>
  </si>
  <si>
    <t xml:space="preserve"> руб)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</si>
</sst>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FFFFFF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FFFF"/>
      <name val="Arial Cyr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</cellStyleXfs>
  <cellXfs count="28">
    <xf numFmtId="0" fontId="0" fillId="0" borderId="0" xfId="0"/>
    <xf numFmtId="0" fontId="0" fillId="0" borderId="0" xfId="0" applyAlignment="1"/>
    <xf numFmtId="0" fontId="20" fillId="33" borderId="0" xfId="42" applyFont="1" applyFill="1" applyAlignment="1">
      <alignment horizontal="left" wrapText="1"/>
    </xf>
    <xf numFmtId="49" fontId="21" fillId="33" borderId="14" xfId="42" applyNumberFormat="1" applyFont="1" applyFill="1" applyBorder="1" applyAlignment="1">
      <alignment vertical="center" wrapText="1"/>
    </xf>
    <xf numFmtId="49" fontId="21" fillId="33" borderId="14" xfId="42" applyNumberFormat="1" applyFont="1" applyFill="1" applyBorder="1" applyAlignment="1">
      <alignment horizontal="left" vertical="center" wrapText="1"/>
    </xf>
    <xf numFmtId="0" fontId="22" fillId="0" borderId="0" xfId="0" applyFont="1"/>
    <xf numFmtId="49" fontId="23" fillId="33" borderId="10" xfId="42" applyNumberFormat="1" applyFont="1" applyFill="1" applyBorder="1" applyAlignment="1">
      <alignment vertical="top" wrapText="1"/>
    </xf>
    <xf numFmtId="0" fontId="23" fillId="33" borderId="10" xfId="42" applyNumberFormat="1" applyFont="1" applyFill="1" applyBorder="1" applyAlignment="1">
      <alignment vertical="top" wrapText="1"/>
    </xf>
    <xf numFmtId="4" fontId="21" fillId="33" borderId="10" xfId="42" applyNumberFormat="1" applyFont="1" applyFill="1" applyBorder="1" applyAlignment="1">
      <alignment horizontal="right" vertical="top" shrinkToFit="1"/>
    </xf>
    <xf numFmtId="49" fontId="21" fillId="33" borderId="10" xfId="0" applyNumberFormat="1" applyFont="1" applyFill="1" applyBorder="1" applyAlignment="1">
      <alignment vertical="top" wrapText="1"/>
    </xf>
    <xf numFmtId="0" fontId="21" fillId="33" borderId="10" xfId="42" applyNumberFormat="1" applyFont="1" applyFill="1" applyBorder="1" applyAlignment="1">
      <alignment vertical="top" wrapText="1"/>
    </xf>
    <xf numFmtId="49" fontId="21" fillId="33" borderId="10" xfId="42" applyNumberFormat="1" applyFont="1" applyFill="1" applyBorder="1" applyAlignment="1">
      <alignment vertical="top" wrapText="1"/>
    </xf>
    <xf numFmtId="4" fontId="23" fillId="33" borderId="10" xfId="42" applyNumberFormat="1" applyFont="1" applyFill="1" applyBorder="1" applyAlignment="1">
      <alignment horizontal="right" vertical="top" shrinkToFit="1"/>
    </xf>
    <xf numFmtId="49" fontId="21" fillId="33" borderId="0" xfId="42" applyNumberFormat="1" applyFont="1" applyFill="1" applyAlignment="1"/>
    <xf numFmtId="49" fontId="21" fillId="33" borderId="0" xfId="42" applyNumberFormat="1" applyFont="1" applyFill="1"/>
    <xf numFmtId="4" fontId="21" fillId="33" borderId="0" xfId="42" applyNumberFormat="1" applyFont="1" applyFill="1"/>
    <xf numFmtId="49" fontId="20" fillId="33" borderId="0" xfId="42" applyNumberFormat="1" applyFont="1" applyFill="1" applyAlignment="1">
      <alignment vertical="center" wrapText="1"/>
    </xf>
    <xf numFmtId="4" fontId="23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49" fontId="23" fillId="33" borderId="11" xfId="42" applyNumberFormat="1" applyFont="1" applyFill="1" applyBorder="1" applyAlignment="1">
      <alignment horizontal="center" vertical="center" wrapText="1"/>
    </xf>
    <xf numFmtId="49" fontId="23" fillId="33" borderId="13" xfId="42" applyNumberFormat="1" applyFont="1" applyFill="1" applyBorder="1" applyAlignment="1">
      <alignment horizontal="center" vertical="center" wrapText="1"/>
    </xf>
    <xf numFmtId="49" fontId="19" fillId="33" borderId="0" xfId="42" applyNumberFormat="1" applyFont="1" applyFill="1" applyAlignment="1">
      <alignment horizontal="left" shrinkToFit="1"/>
    </xf>
    <xf numFmtId="49" fontId="25" fillId="33" borderId="0" xfId="42" applyNumberFormat="1" applyFont="1" applyFill="1" applyAlignment="1">
      <alignment horizontal="center" shrinkToFit="1"/>
    </xf>
    <xf numFmtId="49" fontId="24" fillId="33" borderId="0" xfId="42" applyNumberFormat="1" applyFont="1" applyFill="1" applyAlignment="1">
      <alignment horizontal="center" shrinkToFit="1"/>
    </xf>
    <xf numFmtId="49" fontId="21" fillId="33" borderId="11" xfId="42" applyNumberFormat="1" applyFont="1" applyFill="1" applyBorder="1" applyAlignment="1">
      <alignment horizontal="center" vertical="center" wrapText="1"/>
    </xf>
    <xf numFmtId="49" fontId="21" fillId="33" borderId="13" xfId="42" applyNumberFormat="1" applyFont="1" applyFill="1" applyBorder="1" applyAlignment="1">
      <alignment horizontal="center" vertical="center" wrapText="1"/>
    </xf>
    <xf numFmtId="49" fontId="23" fillId="33" borderId="12" xfId="42" applyNumberFormat="1" applyFont="1" applyFill="1" applyBorder="1" applyAlignment="1">
      <alignment horizontal="center" vertical="center" wrapText="1"/>
    </xf>
    <xf numFmtId="49" fontId="26" fillId="33" borderId="14" xfId="42" applyNumberFormat="1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C1" workbookViewId="0">
      <selection activeCell="C1" sqref="C1:F1"/>
    </sheetView>
  </sheetViews>
  <sheetFormatPr defaultRowHeight="15"/>
  <cols>
    <col min="1" max="1" width="21" style="1" customWidth="1"/>
    <col min="2" max="2" width="24.140625" customWidth="1"/>
    <col min="3" max="3" width="11.5703125" customWidth="1"/>
    <col min="4" max="5" width="11.85546875" customWidth="1"/>
    <col min="6" max="7" width="11.5703125" customWidth="1"/>
    <col min="8" max="8" width="11.7109375" customWidth="1"/>
    <col min="9" max="9" width="11.85546875" customWidth="1"/>
    <col min="10" max="10" width="12" customWidth="1"/>
    <col min="11" max="12" width="12.42578125" customWidth="1"/>
    <col min="13" max="13" width="11.28515625" customWidth="1"/>
    <col min="14" max="14" width="11.85546875" customWidth="1"/>
    <col min="15" max="15" width="11.7109375" customWidth="1"/>
  </cols>
  <sheetData>
    <row r="1" spans="1:15">
      <c r="A1" s="21"/>
      <c r="B1" s="21"/>
      <c r="C1" s="22" t="s">
        <v>43</v>
      </c>
      <c r="D1" s="23"/>
      <c r="E1" s="23"/>
      <c r="F1" s="23"/>
      <c r="G1" s="16"/>
      <c r="H1" s="16"/>
      <c r="I1" s="16"/>
    </row>
    <row r="2" spans="1:15" ht="27" customHeight="1">
      <c r="A2" s="3"/>
      <c r="B2" s="4"/>
      <c r="C2" s="27" t="s">
        <v>37</v>
      </c>
      <c r="D2" s="27"/>
      <c r="E2" s="27"/>
      <c r="F2" s="27"/>
      <c r="G2" s="27"/>
      <c r="H2" s="4"/>
      <c r="I2" s="4"/>
      <c r="J2" s="5"/>
      <c r="K2" s="5"/>
      <c r="L2" s="5"/>
      <c r="N2" s="18" t="s">
        <v>44</v>
      </c>
      <c r="O2" t="s">
        <v>45</v>
      </c>
    </row>
    <row r="3" spans="1:15" ht="15.75" customHeight="1">
      <c r="A3" s="24" t="s">
        <v>0</v>
      </c>
      <c r="B3" s="24" t="s">
        <v>36</v>
      </c>
      <c r="C3" s="26" t="s">
        <v>23</v>
      </c>
      <c r="D3" s="19" t="s">
        <v>22</v>
      </c>
      <c r="E3" s="19" t="s">
        <v>29</v>
      </c>
      <c r="F3" s="19" t="s">
        <v>30</v>
      </c>
      <c r="G3" s="19" t="s">
        <v>31</v>
      </c>
      <c r="H3" s="19" t="s">
        <v>32</v>
      </c>
      <c r="I3" s="19" t="s">
        <v>33</v>
      </c>
      <c r="J3" s="19" t="s">
        <v>34</v>
      </c>
      <c r="K3" s="19" t="s">
        <v>35</v>
      </c>
      <c r="L3" s="19" t="s">
        <v>39</v>
      </c>
      <c r="M3" s="19" t="s">
        <v>40</v>
      </c>
      <c r="N3" s="19" t="s">
        <v>41</v>
      </c>
      <c r="O3" s="19" t="s">
        <v>42</v>
      </c>
    </row>
    <row r="4" spans="1:15">
      <c r="A4" s="25"/>
      <c r="B4" s="2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1.5">
      <c r="A5" s="6" t="s">
        <v>24</v>
      </c>
      <c r="B5" s="6" t="s">
        <v>1</v>
      </c>
      <c r="C5" s="7">
        <f>24570.58+96323.96+42723.9</f>
        <v>163618.44</v>
      </c>
      <c r="D5" s="12">
        <f>24618.55+96555.54+41974.85</f>
        <v>163148.94</v>
      </c>
      <c r="E5" s="12">
        <f>24890.15+97400.57+41865.93</f>
        <v>164156.65</v>
      </c>
      <c r="F5" s="12">
        <f>24709.88+97581.85+40158.45</f>
        <v>162450.18</v>
      </c>
      <c r="G5" s="12">
        <f>24756.31+96974.49+40781.89</f>
        <v>162512.69</v>
      </c>
      <c r="H5" s="12">
        <f>24664.33+80521.51+36560.83</f>
        <v>141746.66999999998</v>
      </c>
      <c r="I5" s="12">
        <f>24710.77+79811.43+36724.97</f>
        <v>141247.16999999998</v>
      </c>
      <c r="J5" s="12">
        <f>24758.78+53214.26+172957.22</f>
        <v>250930.26</v>
      </c>
      <c r="K5" s="12">
        <f>24806.77+48230.29+44734.01</f>
        <v>117771.07</v>
      </c>
      <c r="L5" s="12">
        <f>24853.21+48668.05+42731.7</f>
        <v>116252.96</v>
      </c>
      <c r="M5" s="12">
        <f>24897.65+36056.23+41805.7</f>
        <v>102759.58</v>
      </c>
      <c r="N5" s="12">
        <f>24947.64+38252.43+42204.83</f>
        <v>105404.9</v>
      </c>
      <c r="O5" s="12">
        <v>141250.29999999999</v>
      </c>
    </row>
    <row r="6" spans="1:15" ht="31.5">
      <c r="A6" s="6" t="s">
        <v>25</v>
      </c>
      <c r="B6" s="6" t="s">
        <v>2</v>
      </c>
      <c r="C6" s="7">
        <f t="shared" ref="C6:L6" si="0">C7+C8</f>
        <v>517542.73</v>
      </c>
      <c r="D6" s="7">
        <f t="shared" si="0"/>
        <v>697286.85</v>
      </c>
      <c r="E6" s="7">
        <f t="shared" si="0"/>
        <v>588821.98</v>
      </c>
      <c r="F6" s="7">
        <f t="shared" si="0"/>
        <v>516558.80999999994</v>
      </c>
      <c r="G6" s="7">
        <f t="shared" si="0"/>
        <v>869038.86</v>
      </c>
      <c r="H6" s="7">
        <f t="shared" si="0"/>
        <v>785980.32000000007</v>
      </c>
      <c r="I6" s="7">
        <f t="shared" si="0"/>
        <v>698468.09000000008</v>
      </c>
      <c r="J6" s="7">
        <f t="shared" si="0"/>
        <v>911272.5</v>
      </c>
      <c r="K6" s="7">
        <f t="shared" si="0"/>
        <v>708856</v>
      </c>
      <c r="L6" s="7">
        <f t="shared" si="0"/>
        <v>636322.92999999993</v>
      </c>
      <c r="M6" s="7">
        <f>M7+M8</f>
        <v>1025920.2</v>
      </c>
      <c r="N6" s="7">
        <f>N7+N8</f>
        <v>770477.21</v>
      </c>
      <c r="O6" s="7">
        <f>O7+O8</f>
        <v>570676.14</v>
      </c>
    </row>
    <row r="7" spans="1:15" ht="63">
      <c r="A7" s="9" t="s">
        <v>3</v>
      </c>
      <c r="B7" s="9" t="s">
        <v>4</v>
      </c>
      <c r="C7" s="10">
        <v>247295.86</v>
      </c>
      <c r="D7" s="8">
        <v>426098.24</v>
      </c>
      <c r="E7" s="8">
        <v>316813.44</v>
      </c>
      <c r="F7" s="8">
        <v>241989.65</v>
      </c>
      <c r="G7" s="8">
        <v>593553.82999999996</v>
      </c>
      <c r="H7" s="8">
        <v>509549.21</v>
      </c>
      <c r="I7" s="8">
        <v>421905.33</v>
      </c>
      <c r="J7" s="8">
        <v>633712.54</v>
      </c>
      <c r="K7" s="8">
        <v>430349.75</v>
      </c>
      <c r="L7" s="8">
        <v>370287.29</v>
      </c>
      <c r="M7" s="8">
        <v>759013.72</v>
      </c>
      <c r="N7" s="8">
        <v>502732.76</v>
      </c>
      <c r="O7" s="8">
        <v>299127.86</v>
      </c>
    </row>
    <row r="8" spans="1:15" ht="126">
      <c r="A8" s="11" t="s">
        <v>5</v>
      </c>
      <c r="B8" s="11" t="s">
        <v>6</v>
      </c>
      <c r="C8" s="10">
        <v>270246.87</v>
      </c>
      <c r="D8" s="8">
        <v>271188.61</v>
      </c>
      <c r="E8" s="8">
        <v>272008.53999999998</v>
      </c>
      <c r="F8" s="8">
        <v>274569.15999999997</v>
      </c>
      <c r="G8" s="8">
        <v>275485.03000000003</v>
      </c>
      <c r="H8" s="8">
        <v>276431.11</v>
      </c>
      <c r="I8" s="8">
        <v>276562.76</v>
      </c>
      <c r="J8" s="8">
        <v>277559.96000000002</v>
      </c>
      <c r="K8" s="8">
        <v>278506.25</v>
      </c>
      <c r="L8" s="8">
        <v>266035.64</v>
      </c>
      <c r="M8" s="8">
        <v>266906.48</v>
      </c>
      <c r="N8" s="8">
        <v>267744.45</v>
      </c>
      <c r="O8" s="8">
        <v>271548.28000000003</v>
      </c>
    </row>
    <row r="9" spans="1:15" ht="47.25">
      <c r="A9" s="6" t="s">
        <v>7</v>
      </c>
      <c r="B9" s="6" t="s">
        <v>26</v>
      </c>
      <c r="C9" s="7">
        <f t="shared" ref="C9:L9" si="1">C10+C11</f>
        <v>3383.4500000000003</v>
      </c>
      <c r="D9" s="7">
        <f t="shared" si="1"/>
        <v>3889.2000000000003</v>
      </c>
      <c r="E9" s="7">
        <f t="shared" si="1"/>
        <v>2779.36</v>
      </c>
      <c r="F9" s="7">
        <f t="shared" si="1"/>
        <v>69027.94</v>
      </c>
      <c r="G9" s="7">
        <f t="shared" si="1"/>
        <v>27321.129999999997</v>
      </c>
      <c r="H9" s="7">
        <f t="shared" si="1"/>
        <v>17386.28</v>
      </c>
      <c r="I9" s="7">
        <f t="shared" si="1"/>
        <v>17504.02</v>
      </c>
      <c r="J9" s="7">
        <f t="shared" si="1"/>
        <v>17681.86</v>
      </c>
      <c r="K9" s="7">
        <f t="shared" si="1"/>
        <v>6532.7699999999995</v>
      </c>
      <c r="L9" s="7">
        <f t="shared" si="1"/>
        <v>5162.2599999999993</v>
      </c>
      <c r="M9" s="7">
        <f>M10+M11</f>
        <v>5227.2199999999993</v>
      </c>
      <c r="N9" s="7">
        <f>N10+N11</f>
        <v>3686.94</v>
      </c>
      <c r="O9" s="7">
        <f>O10+O11</f>
        <v>3634.5600000000004</v>
      </c>
    </row>
    <row r="10" spans="1:15" ht="47.25">
      <c r="A10" s="11" t="s">
        <v>7</v>
      </c>
      <c r="B10" s="11" t="s">
        <v>8</v>
      </c>
      <c r="C10" s="10">
        <v>3306.67</v>
      </c>
      <c r="D10" s="8">
        <v>3812.42</v>
      </c>
      <c r="E10" s="8">
        <v>2702.58</v>
      </c>
      <c r="F10" s="8">
        <v>68951.16</v>
      </c>
      <c r="G10" s="8">
        <v>27244.35</v>
      </c>
      <c r="H10" s="8">
        <v>17309.5</v>
      </c>
      <c r="I10" s="8">
        <v>17427.240000000002</v>
      </c>
      <c r="J10" s="8">
        <v>17605.080000000002</v>
      </c>
      <c r="K10" s="8">
        <v>6455.99</v>
      </c>
      <c r="L10" s="8">
        <v>5085.4799999999996</v>
      </c>
      <c r="M10" s="8">
        <v>5150.4399999999996</v>
      </c>
      <c r="N10" s="8">
        <v>3610.16</v>
      </c>
      <c r="O10" s="8">
        <v>3557.78</v>
      </c>
    </row>
    <row r="11" spans="1:15" ht="110.25">
      <c r="A11" s="11" t="s">
        <v>9</v>
      </c>
      <c r="B11" s="11" t="s">
        <v>10</v>
      </c>
      <c r="C11" s="10">
        <v>76.78</v>
      </c>
      <c r="D11" s="8">
        <v>76.78</v>
      </c>
      <c r="E11" s="8">
        <v>76.78</v>
      </c>
      <c r="F11" s="8">
        <v>76.78</v>
      </c>
      <c r="G11" s="8">
        <v>76.78</v>
      </c>
      <c r="H11" s="8">
        <v>76.78</v>
      </c>
      <c r="I11" s="8">
        <v>76.78</v>
      </c>
      <c r="J11" s="8">
        <v>76.78</v>
      </c>
      <c r="K11" s="8">
        <v>76.78</v>
      </c>
      <c r="L11" s="8">
        <v>76.78</v>
      </c>
      <c r="M11" s="8">
        <v>76.78</v>
      </c>
      <c r="N11" s="8">
        <v>76.78</v>
      </c>
      <c r="O11" s="8">
        <v>76.78</v>
      </c>
    </row>
    <row r="12" spans="1:15" ht="141.75">
      <c r="A12" s="11" t="s">
        <v>11</v>
      </c>
      <c r="B12" s="11" t="s">
        <v>12</v>
      </c>
      <c r="C12" s="10">
        <v>24303.97</v>
      </c>
      <c r="D12" s="8">
        <v>14041.73</v>
      </c>
      <c r="E12" s="8">
        <v>14137.76</v>
      </c>
      <c r="F12" s="8">
        <v>14244.05</v>
      </c>
      <c r="G12" s="8">
        <v>14346.95</v>
      </c>
      <c r="H12" s="8">
        <v>14453.26</v>
      </c>
      <c r="I12" s="8">
        <v>14556.12</v>
      </c>
      <c r="J12" s="8">
        <v>14662.45</v>
      </c>
      <c r="K12" s="8">
        <v>14768.78</v>
      </c>
      <c r="L12" s="8">
        <v>14871.67</v>
      </c>
      <c r="M12" s="8">
        <v>14978</v>
      </c>
      <c r="N12" s="8">
        <v>14963.64</v>
      </c>
      <c r="O12" s="8">
        <v>15069.97</v>
      </c>
    </row>
    <row r="13" spans="1:15" ht="141.75">
      <c r="A13" s="11" t="s">
        <v>13</v>
      </c>
      <c r="B13" s="11" t="s">
        <v>14</v>
      </c>
      <c r="C13" s="10">
        <v>622.20000000000005</v>
      </c>
      <c r="D13" s="8">
        <v>622.20000000000005</v>
      </c>
      <c r="E13" s="8">
        <v>622.20000000000005</v>
      </c>
      <c r="F13" s="8">
        <v>622.20000000000005</v>
      </c>
      <c r="G13" s="8">
        <v>622.20000000000005</v>
      </c>
      <c r="H13" s="8">
        <v>622.20000000000005</v>
      </c>
      <c r="I13" s="8">
        <v>622.20000000000005</v>
      </c>
      <c r="J13" s="8">
        <v>622.20000000000005</v>
      </c>
      <c r="K13" s="8">
        <v>622.20000000000005</v>
      </c>
      <c r="L13" s="8">
        <v>622.20000000000005</v>
      </c>
      <c r="M13" s="8">
        <v>622.20000000000005</v>
      </c>
      <c r="N13" s="8">
        <v>622.20000000000005</v>
      </c>
      <c r="O13" s="8">
        <v>622.20000000000005</v>
      </c>
    </row>
    <row r="14" spans="1:15" ht="31.5">
      <c r="A14" s="11" t="s">
        <v>15</v>
      </c>
      <c r="B14" s="11" t="s">
        <v>16</v>
      </c>
      <c r="C14" s="10">
        <v>14511.42</v>
      </c>
      <c r="D14" s="8">
        <v>14547.73</v>
      </c>
      <c r="E14" s="8">
        <v>14580.53</v>
      </c>
      <c r="F14" s="8">
        <v>14616.84</v>
      </c>
      <c r="G14" s="8">
        <v>14651.98</v>
      </c>
      <c r="H14" s="8">
        <v>14688.3</v>
      </c>
      <c r="I14" s="8">
        <v>14723.43</v>
      </c>
      <c r="J14" s="8">
        <v>14759.75</v>
      </c>
      <c r="K14" s="8">
        <v>14796.06</v>
      </c>
      <c r="L14" s="8">
        <v>14831.2</v>
      </c>
      <c r="M14" s="8">
        <v>14867.52</v>
      </c>
      <c r="N14" s="8">
        <v>14902.66</v>
      </c>
      <c r="O14" s="8">
        <v>14938.97</v>
      </c>
    </row>
    <row r="15" spans="1:15" ht="31.5">
      <c r="A15" s="11" t="s">
        <v>17</v>
      </c>
      <c r="B15" s="11" t="s">
        <v>18</v>
      </c>
      <c r="C15" s="10">
        <v>50114.96</v>
      </c>
      <c r="D15" s="8">
        <v>50217.13</v>
      </c>
      <c r="E15" s="8">
        <v>50309.5</v>
      </c>
      <c r="F15" s="8">
        <v>50411.74</v>
      </c>
      <c r="G15" s="8">
        <v>44300.72</v>
      </c>
      <c r="H15" s="8">
        <v>44385.23</v>
      </c>
      <c r="I15" s="8">
        <v>44466.96</v>
      </c>
      <c r="J15" s="8">
        <v>44551.49</v>
      </c>
      <c r="K15" s="8">
        <v>44636</v>
      </c>
      <c r="L15" s="8">
        <v>44717.8</v>
      </c>
      <c r="M15" s="8">
        <v>44802.32</v>
      </c>
      <c r="N15" s="8">
        <v>44884.09</v>
      </c>
      <c r="O15" s="8">
        <v>44968.61</v>
      </c>
    </row>
    <row r="16" spans="1:15" ht="94.5">
      <c r="A16" s="11" t="s">
        <v>19</v>
      </c>
      <c r="B16" s="11" t="s">
        <v>20</v>
      </c>
      <c r="C16" s="10">
        <v>568.08000000000004</v>
      </c>
      <c r="D16" s="8">
        <v>568.08000000000004</v>
      </c>
      <c r="E16" s="8">
        <v>568.08000000000004</v>
      </c>
      <c r="F16" s="8">
        <v>568.08000000000004</v>
      </c>
      <c r="G16" s="8">
        <v>568.08000000000004</v>
      </c>
      <c r="H16" s="8">
        <v>568.08000000000004</v>
      </c>
      <c r="I16" s="8">
        <v>568.08000000000004</v>
      </c>
      <c r="J16" s="8">
        <v>568.08000000000004</v>
      </c>
      <c r="K16" s="8">
        <v>568.08000000000004</v>
      </c>
      <c r="L16" s="8">
        <v>568.08000000000004</v>
      </c>
      <c r="M16" s="8">
        <v>568.08000000000004</v>
      </c>
      <c r="N16" s="8">
        <v>568.08000000000004</v>
      </c>
      <c r="O16" s="8">
        <v>568.08000000000004</v>
      </c>
    </row>
    <row r="17" spans="1:15" ht="31.5">
      <c r="A17" s="11" t="s">
        <v>27</v>
      </c>
      <c r="B17" s="11" t="s">
        <v>28</v>
      </c>
      <c r="C17" s="10">
        <f>67888.26+17301.1+35920+5000</f>
        <v>126109.35999999999</v>
      </c>
      <c r="D17" s="8">
        <f>71299.44+19201.1+35920+5000</f>
        <v>131420.54</v>
      </c>
      <c r="E17" s="8">
        <f>73499.44+19501.1+35920+5000</f>
        <v>133920.54</v>
      </c>
      <c r="F17" s="8">
        <f>74323.19+19201.1+35920</f>
        <v>129444.29000000001</v>
      </c>
      <c r="G17" s="8">
        <f>80423.19+19051.1+35920</f>
        <v>135394.29</v>
      </c>
      <c r="H17" s="8">
        <f>80910.09+18601.1+35920</f>
        <v>135431.19</v>
      </c>
      <c r="I17" s="8">
        <f>84210.09+18422.65+35920</f>
        <v>138552.74</v>
      </c>
      <c r="J17" s="8">
        <f>96760.09+18422.65+38920</f>
        <v>154102.74</v>
      </c>
      <c r="K17" s="8">
        <f>96010.09+18422.65+35920</f>
        <v>150352.74</v>
      </c>
      <c r="L17" s="8">
        <f>94135.09+18872.65+35920</f>
        <v>148927.74</v>
      </c>
      <c r="M17" s="8">
        <f>92035.09+19022.65+35920</f>
        <v>146977.74</v>
      </c>
      <c r="N17" s="8">
        <f>72871.41+18480.55+35920</f>
        <v>127271.96</v>
      </c>
      <c r="O17" s="8">
        <v>134646.96</v>
      </c>
    </row>
    <row r="18" spans="1:15" ht="15.75">
      <c r="A18" s="6" t="s">
        <v>21</v>
      </c>
      <c r="B18" s="6"/>
      <c r="C18" s="7">
        <f t="shared" ref="C18:L18" si="2">C5+C6+C9+C12+C13+C14+C15+C16+C17</f>
        <v>900774.60999999975</v>
      </c>
      <c r="D18" s="7">
        <f t="shared" si="2"/>
        <v>1075742.3999999999</v>
      </c>
      <c r="E18" s="7">
        <f t="shared" si="2"/>
        <v>969896.6</v>
      </c>
      <c r="F18" s="7">
        <f t="shared" si="2"/>
        <v>957944.12999999989</v>
      </c>
      <c r="G18" s="7">
        <f t="shared" si="2"/>
        <v>1268756.8999999999</v>
      </c>
      <c r="H18" s="7">
        <f t="shared" si="2"/>
        <v>1155261.53</v>
      </c>
      <c r="I18" s="7">
        <f t="shared" si="2"/>
        <v>1070708.81</v>
      </c>
      <c r="J18" s="7">
        <f t="shared" si="2"/>
        <v>1409151.33</v>
      </c>
      <c r="K18" s="7">
        <f t="shared" si="2"/>
        <v>1058903.7000000002</v>
      </c>
      <c r="L18" s="7">
        <f t="shared" si="2"/>
        <v>982276.83999999985</v>
      </c>
      <c r="M18" s="7">
        <f>M5+M6+M9+M12+M13+M14+M15+M16+M17</f>
        <v>1356722.86</v>
      </c>
      <c r="N18" s="7">
        <f>N5+N6+N9+N12+N13+N14+N15+N16+N17</f>
        <v>1082781.68</v>
      </c>
      <c r="O18" s="17">
        <f>O5+O6+O9+O12+O13+O14+O15+O16+O17</f>
        <v>926375.7899999998</v>
      </c>
    </row>
    <row r="19" spans="1:15" ht="15.75">
      <c r="A19" s="13"/>
      <c r="B19" s="14"/>
      <c r="C19" s="14"/>
      <c r="D19" s="15"/>
      <c r="E19" s="14"/>
      <c r="F19" s="14"/>
      <c r="G19" s="14"/>
      <c r="H19" s="14"/>
      <c r="I19" s="14"/>
      <c r="J19" s="5"/>
      <c r="K19" s="5"/>
      <c r="L19" s="5"/>
    </row>
    <row r="20" spans="1:15">
      <c r="A20" s="1" t="s">
        <v>38</v>
      </c>
      <c r="B20" s="2"/>
      <c r="C20" s="2"/>
      <c r="D20" s="2"/>
      <c r="E20" s="2"/>
      <c r="F20" s="2"/>
      <c r="G20" s="2"/>
      <c r="H20" s="2"/>
      <c r="I20" s="2"/>
    </row>
  </sheetData>
  <mergeCells count="18">
    <mergeCell ref="A1:B1"/>
    <mergeCell ref="C1:F1"/>
    <mergeCell ref="A3:A4"/>
    <mergeCell ref="B3:B4"/>
    <mergeCell ref="C3:C4"/>
    <mergeCell ref="D3:D4"/>
    <mergeCell ref="E3:E4"/>
    <mergeCell ref="C2:G2"/>
    <mergeCell ref="F3:F4"/>
    <mergeCell ref="G3:G4"/>
    <mergeCell ref="H3:H4"/>
    <mergeCell ref="M3:M4"/>
    <mergeCell ref="N3:N4"/>
    <mergeCell ref="O3:O4"/>
    <mergeCell ref="L3:L4"/>
    <mergeCell ref="I3:I4"/>
    <mergeCell ref="J3:J4"/>
    <mergeCell ref="K3:K4"/>
  </mergeCells>
  <pageMargins left="0.15748031496062992" right="0.15748031496062992" top="0.19685039370078741" bottom="0.23622047244094491" header="0.15748031496062992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BogdanovaFIN</dc:creator>
  <cp:lastModifiedBy>BogdanovaFIN</cp:lastModifiedBy>
  <cp:lastPrinted>2017-12-20T01:09:32Z</cp:lastPrinted>
  <dcterms:created xsi:type="dcterms:W3CDTF">2015-09-23T03:22:20Z</dcterms:created>
  <dcterms:modified xsi:type="dcterms:W3CDTF">2017-12-20T01:18:02Z</dcterms:modified>
</cp:coreProperties>
</file>